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227\licitacao$\LICITACAO 2021\TOMADA DE PREÇOS 2021\TOMADA DE PREÇO 01_2021 - LOCULOS CEMITERIO\"/>
    </mc:Choice>
  </mc:AlternateContent>
  <bookViews>
    <workbookView xWindow="-120" yWindow="-120" windowWidth="20730" windowHeight="11310"/>
  </bookViews>
  <sheets>
    <sheet name="PLANILHA DE ORÇAMENTO" sheetId="14" r:id="rId1"/>
    <sheet name="CRONOGRAMA (2)" sheetId="16" r:id="rId2"/>
  </sheets>
  <definedNames>
    <definedName name="_xlnm.Print_Area" localSheetId="1">'CRONOGRAMA (2)'!$A$1:$H$20</definedName>
    <definedName name="_xlnm.Print_Area" localSheetId="0">'PLANILHA DE ORÇAMENTO'!$A$1:$H$46</definedName>
  </definedNames>
  <calcPr calcId="162913"/>
</workbook>
</file>

<file path=xl/calcChain.xml><?xml version="1.0" encoding="utf-8"?>
<calcChain xmlns="http://schemas.openxmlformats.org/spreadsheetml/2006/main">
  <c r="H17" i="16" l="1"/>
  <c r="D17" i="16"/>
  <c r="G23" i="14" l="1"/>
  <c r="H23" i="14" s="1"/>
  <c r="G18" i="14" l="1"/>
  <c r="H18" i="14" s="1"/>
  <c r="G30" i="14" l="1"/>
  <c r="E13" i="16" l="1"/>
  <c r="F13" i="16"/>
  <c r="H13" i="16" s="1"/>
  <c r="E14" i="16"/>
  <c r="F14" i="16"/>
  <c r="H14" i="16" s="1"/>
  <c r="E15" i="16"/>
  <c r="F15" i="16"/>
  <c r="H15" i="16" s="1"/>
  <c r="C15" i="16"/>
  <c r="F12" i="16"/>
  <c r="E12" i="16"/>
  <c r="C13" i="16" l="1"/>
  <c r="C12" i="16"/>
  <c r="F17" i="16"/>
  <c r="H12" i="16"/>
  <c r="E17" i="16"/>
  <c r="C14" i="16"/>
  <c r="G40" i="14" l="1"/>
  <c r="H40" i="14" s="1"/>
  <c r="H41" i="14" s="1"/>
  <c r="G36" i="14"/>
  <c r="H36" i="14" s="1"/>
  <c r="G35" i="14"/>
  <c r="H35" i="14" s="1"/>
  <c r="G34" i="14"/>
  <c r="H34" i="14" s="1"/>
  <c r="G29" i="14"/>
  <c r="H29" i="14" s="1"/>
  <c r="G22" i="14"/>
  <c r="H22" i="14" s="1"/>
  <c r="G21" i="14"/>
  <c r="H21" i="14" s="1"/>
  <c r="G20" i="14"/>
  <c r="H20" i="14" s="1"/>
  <c r="G19" i="14"/>
  <c r="H19" i="14" s="1"/>
  <c r="G17" i="14"/>
  <c r="H17" i="14" s="1"/>
  <c r="H37" i="14" l="1"/>
  <c r="H30" i="14" l="1"/>
  <c r="G28" i="14"/>
  <c r="H28" i="14" s="1"/>
  <c r="G27" i="14"/>
  <c r="H27" i="14" s="1"/>
  <c r="H31" i="14" l="1"/>
  <c r="G16" i="14"/>
  <c r="H16" i="14" l="1"/>
  <c r="H24" i="14" s="1"/>
  <c r="H43" i="14" s="1"/>
</calcChain>
</file>

<file path=xl/sharedStrings.xml><?xml version="1.0" encoding="utf-8"?>
<sst xmlns="http://schemas.openxmlformats.org/spreadsheetml/2006/main" count="113" uniqueCount="82">
  <si>
    <t>Ud</t>
  </si>
  <si>
    <t>Quant</t>
  </si>
  <si>
    <t>Estimativa de Custo</t>
  </si>
  <si>
    <t>Total</t>
  </si>
  <si>
    <t>Indicador Físico</t>
  </si>
  <si>
    <t>1.0</t>
  </si>
  <si>
    <t>Obra:</t>
  </si>
  <si>
    <t>Local:</t>
  </si>
  <si>
    <t>ORÇAMENTO</t>
  </si>
  <si>
    <t>SUB-TOTAL</t>
  </si>
  <si>
    <t>ITEM</t>
  </si>
  <si>
    <t>Pr. 
Unitário</t>
  </si>
  <si>
    <t>PR. UNIT.
Com bdi</t>
  </si>
  <si>
    <t>Prefeitura Municipal de Barra do Bugres</t>
  </si>
  <si>
    <t>1.1</t>
  </si>
  <si>
    <t xml:space="preserve">PLANILHA ORÇAMENTÁRIA  </t>
  </si>
  <si>
    <t>Município:</t>
  </si>
  <si>
    <t>Prop.:</t>
  </si>
  <si>
    <t>2.1</t>
  </si>
  <si>
    <t>2.2</t>
  </si>
  <si>
    <t>2.3</t>
  </si>
  <si>
    <t>TOTAL GERAL</t>
  </si>
  <si>
    <t>2.0</t>
  </si>
  <si>
    <t>Mun. :</t>
  </si>
  <si>
    <t>Prop. :</t>
  </si>
  <si>
    <t>DESRIÇÃO</t>
  </si>
  <si>
    <t>PESO</t>
  </si>
  <si>
    <t>VALOR TOTAL</t>
  </si>
  <si>
    <t>1º MÊS (%)</t>
  </si>
  <si>
    <t>%</t>
  </si>
  <si>
    <t>R$</t>
  </si>
  <si>
    <t>1.2</t>
  </si>
  <si>
    <t>Barra do Bugres - MT</t>
  </si>
  <si>
    <t>Barra do Bugres-MT</t>
  </si>
  <si>
    <t>2.4</t>
  </si>
  <si>
    <t>CRONOGRAMA FISICO-FINANCEIRO</t>
  </si>
  <si>
    <t>1.5</t>
  </si>
  <si>
    <t>3.0</t>
  </si>
  <si>
    <t>3.1</t>
  </si>
  <si>
    <t>3.2</t>
  </si>
  <si>
    <t>3.3</t>
  </si>
  <si>
    <t>2º MÊS (%)</t>
  </si>
  <si>
    <t xml:space="preserve"> Fundações e estrutura de concreto</t>
  </si>
  <si>
    <t>1.6</t>
  </si>
  <si>
    <t>1.7</t>
  </si>
  <si>
    <t>1.8</t>
  </si>
  <si>
    <t>m³</t>
  </si>
  <si>
    <t>m²</t>
  </si>
  <si>
    <t>kg</t>
  </si>
  <si>
    <t>Alvenaria de elevação - paredes e paineis</t>
  </si>
  <si>
    <t>Pintura</t>
  </si>
  <si>
    <t>4.0</t>
  </si>
  <si>
    <t>Limpeza final</t>
  </si>
  <si>
    <t>Finalização</t>
  </si>
  <si>
    <t>ESCAVAÇÃO MANUAL DE VALA COM PROFUNDIDADE MENOR OU IGUAL A 1,30 M. AF 03/2016</t>
  </si>
  <si>
    <t>REATERRO MANUAL APILOADO COM SOQUETE. AF_10/2017</t>
  </si>
  <si>
    <t>ALVENARIA DE VEDAÇÃO DE BLOCOS CERÂMICOS FURADOS NA VERTICAL DE 9X19X3 9CM (ESPESSURA 9CM) DE PAREDES COM ÁREA LÍQUIDA MENOR QUE 6M² COM VÃOS E ARGAMASSA DE ASSENTAMENTO COM PREPARO EM BETONEIRA. AF_06/2014</t>
  </si>
  <si>
    <t>CHAPISCO APLICADO EM ALVENARIA (SEM PRESENÇA DE VÃOS) E ESTRUTURAS DE CONCRETO DE FACHADA, COM COLHER DE PEDREIRO. ARGAMASSA TRAÇO 1:3 COM PREPARO EM BETONEIRA 400L. AF_06/2014</t>
  </si>
  <si>
    <t>MASSA ÚNICA, PARA RECEBIMENTO DE PINTURA, EM ARGAMASSA TRAÇO 1:2:8, PREPARO MANUAL, APLICADA MANUALMENTE EM FACES INTERNAS DE PAREDES, ESPESSURA DE 10MM, COM EXECUÇÃO DE TALISCAS. AF_06/2014</t>
  </si>
  <si>
    <t>CONCRETAGEM DE RADIER, PISO OU LAJE SOBRE SOLO, FCK 30 MPA, PARA ESPESSURA DE 10 CM - LANÇAMENTO, ADENSAMENTO E ACABAMENTO. AF_09/2017</t>
  </si>
  <si>
    <t>FABRICAÇÃO DE FÔRMA PARA LAJES, EM CHAPA DE MADEIRA COMPENSADA PLASTIFICADA, E = 18 MM. AF_09/2020</t>
  </si>
  <si>
    <t>ARMAÇÃO DE LAJE DE UMA ESTRUTURA CONVENCIONAL DE CONCRETO ARMADO EM UMEDIFÍCIO DE MÚLTIPLOS PAVIMENTOS UTILIZANDO AÇO CA-60 DE 4,2 MM - MONTAGEM. AF_12/2015</t>
  </si>
  <si>
    <t>ARMAÇÃO DE PILAR OU VIGA DE UMA ESTRUTURA CONVENCIONAL DE CONCRETO ARMADO EM UMA EDIFICAÇÃO TÉRREA OU SOBRADO UTILIZANDO AÇO CA-50 DE 8,0 MM- MONTAGEM. AF_12/2015</t>
  </si>
  <si>
    <t>FABRICAÇÃO, MONTAGEM E DESMONTAGEM DE FÔRMA PARA VIGA BALDRAME, EM MADEIRA SERRADA, E=25 MM, 4 UTILIZAÇÕES. AF_06/2017 (PARA OS PILARES)</t>
  </si>
  <si>
    <t>CONCRETO FCK = 30MPA, TRAÇO 1:2,1:2,5 (CIMENTO/ AREIA MÉDIA/ BRITA 1)- PREPARO MECÂNICO COM BETONEIRA 400 L. AF_07/2016</t>
  </si>
  <si>
    <t>1.3</t>
  </si>
  <si>
    <t>1.4</t>
  </si>
  <si>
    <t>74141/004</t>
  </si>
  <si>
    <t>LAJE PRE-MOLD BETA 20 P/3,5KN/M2 VAO 6,2M INCL VIGOTAS TIJOLOS ARMADU-RA NEGATIVA CAPEAMENTO 3CM CONCRETO 15MPA ESCORAMENTO MATERIAL E MAODE OBRA.</t>
  </si>
  <si>
    <t>APLICAÇÃO MANUAL DE TINTA LÁTEX ACRÍLICA EM SUPERFÍCIES EXTERNAS CADA DE EDIFÍCIOS DE MÚLTIPLOS PAVIMENTOS, DUAS DEMÃOS. AF_11/2016DE SA</t>
  </si>
  <si>
    <t xml:space="preserve">APLICAÇÃO MANUAL DE FUNDO SELADOR ACRÍLICO EM SUPERFÍCIES DE EDIFÍCIOS DE MÚLTIPLOS PAVIMENTOS. AF_06/2014 </t>
  </si>
  <si>
    <t>APLICAÇÃO E LIXAMENTO DE MASSA LÁTEX EM PAREDES, DUAS DEMÃOS. AF_06/2014</t>
  </si>
  <si>
    <t>Barra do Bugres-MT,  23 de Março de 2021.</t>
  </si>
  <si>
    <r>
      <t xml:space="preserve">LIMPEZA MANUAL DE VEGETAÇÃO EM TERRENO COM ENXADA.AF_05/2018 </t>
    </r>
    <r>
      <rPr>
        <b/>
        <sz val="12"/>
        <rFont val="Bookman Old Style"/>
        <family val="1"/>
      </rPr>
      <t>(LIMPEZA FINAL DA OBRA</t>
    </r>
    <r>
      <rPr>
        <sz val="12"/>
        <rFont val="Bookman Old Style"/>
        <family val="1"/>
      </rPr>
      <t>)</t>
    </r>
  </si>
  <si>
    <t>4.1</t>
  </si>
  <si>
    <t>OSSUÁRIO - 90 GAVETAS</t>
  </si>
  <si>
    <t>Cemiterio Recanto da Paz</t>
  </si>
  <si>
    <t>Referência: SINAP FEVEREIRO 2021</t>
  </si>
  <si>
    <t>OSSUÁRIO- 90 GAVETAS</t>
  </si>
  <si>
    <t>Barra do Bugres - MT, 23 de Março de 2021</t>
  </si>
  <si>
    <t>REFERÊNCIA SINAP FEVEREIRO/2021</t>
  </si>
  <si>
    <t>DESCRIÇAO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</si>
</sst>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0;[Red]#,##0.00"/>
    <numFmt numFmtId="166" formatCode="0.0"/>
  </numFmts>
  <fonts count="1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6"/>
      <color theme="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b/>
      <sz val="16"/>
      <name val="Bookman Old Style"/>
      <family val="1"/>
    </font>
    <font>
      <b/>
      <sz val="26"/>
      <color theme="0"/>
      <name val="Bookman Old Style"/>
      <family val="1"/>
    </font>
    <font>
      <sz val="10"/>
      <color theme="0"/>
      <name val="Bookman Old Style"/>
      <family val="1"/>
    </font>
    <font>
      <b/>
      <sz val="20"/>
      <color theme="0"/>
      <name val="Bookman Old Style"/>
      <family val="1"/>
    </font>
    <font>
      <b/>
      <sz val="12"/>
      <name val="Bookman Old Style"/>
      <family val="1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B47E6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3" borderId="2" xfId="0" applyFont="1" applyFill="1" applyBorder="1"/>
    <xf numFmtId="0" fontId="2" fillId="4" borderId="0" xfId="0" applyFont="1" applyFill="1"/>
    <xf numFmtId="0" fontId="2" fillId="0" borderId="2" xfId="0" applyFont="1" applyBorder="1"/>
    <xf numFmtId="0" fontId="2" fillId="0" borderId="5" xfId="0" applyFont="1" applyBorder="1"/>
    <xf numFmtId="0" fontId="6" fillId="5" borderId="0" xfId="0" applyFont="1" applyFill="1"/>
    <xf numFmtId="0" fontId="4" fillId="5" borderId="0" xfId="0" applyFont="1" applyFill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top" wrapText="1"/>
    </xf>
    <xf numFmtId="0" fontId="10" fillId="8" borderId="2" xfId="0" applyFont="1" applyFill="1" applyBorder="1"/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2" borderId="2" xfId="0" applyFont="1" applyFill="1" applyBorder="1"/>
    <xf numFmtId="0" fontId="5" fillId="0" borderId="2" xfId="0" applyFont="1" applyBorder="1" applyAlignment="1">
      <alignment horizontal="center"/>
    </xf>
    <xf numFmtId="0" fontId="10" fillId="0" borderId="2" xfId="0" applyFont="1" applyBorder="1"/>
    <xf numFmtId="165" fontId="5" fillId="0" borderId="2" xfId="0" applyNumberFormat="1" applyFont="1" applyBorder="1" applyAlignment="1">
      <alignment horizontal="center"/>
    </xf>
    <xf numFmtId="165" fontId="5" fillId="0" borderId="6" xfId="0" applyNumberFormat="1" applyFont="1" applyBorder="1"/>
    <xf numFmtId="165" fontId="5" fillId="0" borderId="6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2" fontId="10" fillId="8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/>
    <xf numFmtId="165" fontId="5" fillId="8" borderId="4" xfId="0" applyNumberFormat="1" applyFont="1" applyFill="1" applyBorder="1"/>
    <xf numFmtId="0" fontId="10" fillId="8" borderId="2" xfId="0" applyFont="1" applyFill="1" applyBorder="1" applyAlignment="1">
      <alignment horizontal="center" vertical="center"/>
    </xf>
    <xf numFmtId="165" fontId="5" fillId="0" borderId="6" xfId="1" applyNumberFormat="1" applyFont="1" applyBorder="1" applyAlignment="1">
      <alignment horizontal="center" vertical="center" wrapText="1"/>
    </xf>
    <xf numFmtId="0" fontId="4" fillId="5" borderId="13" xfId="0" applyFont="1" applyFill="1" applyBorder="1"/>
    <xf numFmtId="0" fontId="4" fillId="0" borderId="0" xfId="0" applyFont="1"/>
    <xf numFmtId="0" fontId="4" fillId="0" borderId="12" xfId="0" applyFont="1" applyBorder="1"/>
    <xf numFmtId="0" fontId="9" fillId="0" borderId="13" xfId="0" applyFont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10" fillId="8" borderId="18" xfId="0" applyFont="1" applyFill="1" applyBorder="1"/>
    <xf numFmtId="0" fontId="10" fillId="8" borderId="17" xfId="0" applyFont="1" applyFill="1" applyBorder="1"/>
    <xf numFmtId="165" fontId="5" fillId="2" borderId="19" xfId="1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8" xfId="0" applyFont="1" applyFill="1" applyBorder="1"/>
    <xf numFmtId="0" fontId="5" fillId="2" borderId="17" xfId="0" applyFont="1" applyFill="1" applyBorder="1"/>
    <xf numFmtId="0" fontId="5" fillId="0" borderId="18" xfId="0" applyFont="1" applyBorder="1" applyAlignment="1">
      <alignment horizontal="center"/>
    </xf>
    <xf numFmtId="165" fontId="10" fillId="2" borderId="17" xfId="1" applyNumberFormat="1" applyFont="1" applyFill="1" applyBorder="1" applyAlignment="1">
      <alignment horizontal="center"/>
    </xf>
    <xf numFmtId="0" fontId="5" fillId="8" borderId="18" xfId="0" applyFont="1" applyFill="1" applyBorder="1"/>
    <xf numFmtId="165" fontId="10" fillId="8" borderId="17" xfId="1" applyNumberFormat="1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10" borderId="18" xfId="0" applyFont="1" applyFill="1" applyBorder="1"/>
    <xf numFmtId="0" fontId="10" fillId="10" borderId="2" xfId="0" applyFont="1" applyFill="1" applyBorder="1"/>
    <xf numFmtId="0" fontId="5" fillId="10" borderId="2" xfId="0" applyFont="1" applyFill="1" applyBorder="1"/>
    <xf numFmtId="164" fontId="5" fillId="10" borderId="2" xfId="1" applyFont="1" applyFill="1" applyBorder="1"/>
    <xf numFmtId="0" fontId="5" fillId="10" borderId="2" xfId="0" applyFont="1" applyFill="1" applyBorder="1" applyAlignment="1">
      <alignment horizontal="center" vertical="center"/>
    </xf>
    <xf numFmtId="165" fontId="5" fillId="10" borderId="2" xfId="0" applyNumberFormat="1" applyFont="1" applyFill="1" applyBorder="1"/>
    <xf numFmtId="0" fontId="5" fillId="0" borderId="12" xfId="0" applyFont="1" applyBorder="1" applyAlignment="1">
      <alignment horizontal="right"/>
    </xf>
    <xf numFmtId="0" fontId="5" fillId="2" borderId="28" xfId="0" applyFont="1" applyFill="1" applyBorder="1" applyAlignment="1">
      <alignment horizontal="left" vertical="top" wrapText="1"/>
    </xf>
    <xf numFmtId="0" fontId="5" fillId="0" borderId="2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/>
    </xf>
    <xf numFmtId="165" fontId="5" fillId="0" borderId="6" xfId="2" applyNumberFormat="1" applyFont="1" applyBorder="1" applyAlignment="1">
      <alignment horizontal="center" vertical="center"/>
    </xf>
    <xf numFmtId="165" fontId="5" fillId="0" borderId="6" xfId="3" applyNumberFormat="1" applyFont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/>
    </xf>
    <xf numFmtId="0" fontId="10" fillId="2" borderId="2" xfId="0" applyFont="1" applyFill="1" applyBorder="1"/>
    <xf numFmtId="165" fontId="5" fillId="2" borderId="17" xfId="0" applyNumberFormat="1" applyFont="1" applyFill="1" applyBorder="1"/>
    <xf numFmtId="165" fontId="5" fillId="10" borderId="17" xfId="0" applyNumberFormat="1" applyFont="1" applyFill="1" applyBorder="1"/>
    <xf numFmtId="165" fontId="5" fillId="0" borderId="28" xfId="3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165" fontId="10" fillId="2" borderId="32" xfId="1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165" fontId="5" fillId="0" borderId="19" xfId="1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6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3" applyNumberFormat="1" applyFont="1" applyBorder="1" applyAlignment="1">
      <alignment horizontal="center" vertical="center" wrapText="1"/>
    </xf>
    <xf numFmtId="165" fontId="5" fillId="2" borderId="17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3" xfId="0" applyFont="1" applyBorder="1" applyAlignment="1">
      <alignment horizontal="left"/>
    </xf>
    <xf numFmtId="0" fontId="7" fillId="6" borderId="0" xfId="0" applyFont="1" applyFill="1" applyAlignment="1">
      <alignment horizontal="center"/>
    </xf>
    <xf numFmtId="0" fontId="8" fillId="0" borderId="0" xfId="0" applyFont="1"/>
    <xf numFmtId="0" fontId="8" fillId="0" borderId="13" xfId="0" applyFont="1" applyBorder="1"/>
    <xf numFmtId="0" fontId="4" fillId="0" borderId="13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7" borderId="14" xfId="0" applyFont="1" applyFill="1" applyBorder="1"/>
    <xf numFmtId="0" fontId="5" fillId="7" borderId="16" xfId="0" applyFont="1" applyFill="1" applyBorder="1"/>
    <xf numFmtId="0" fontId="10" fillId="7" borderId="1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15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13" xfId="0" applyFont="1" applyFill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10" fillId="8" borderId="20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/>
    </xf>
    <xf numFmtId="0" fontId="10" fillId="8" borderId="27" xfId="0" applyFont="1" applyFill="1" applyBorder="1" applyAlignment="1">
      <alignment horizontal="center"/>
    </xf>
  </cellXfs>
  <cellStyles count="4"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1</xdr:row>
          <xdr:rowOff>47625</xdr:rowOff>
        </xdr:from>
        <xdr:to>
          <xdr:col>0</xdr:col>
          <xdr:colOff>819150</xdr:colOff>
          <xdr:row>4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6"/>
  <sheetViews>
    <sheetView tabSelected="1" topLeftCell="A31" zoomScaleNormal="100" workbookViewId="0">
      <selection activeCell="C16" sqref="C16"/>
    </sheetView>
  </sheetViews>
  <sheetFormatPr defaultRowHeight="12.75" x14ac:dyDescent="0.2"/>
  <cols>
    <col min="1" max="1" width="16.28515625" customWidth="1"/>
    <col min="2" max="2" width="8.42578125" customWidth="1"/>
    <col min="3" max="3" width="93.7109375" customWidth="1"/>
    <col min="4" max="4" width="8.85546875" customWidth="1"/>
    <col min="5" max="5" width="12.140625" customWidth="1"/>
    <col min="6" max="6" width="10.5703125" customWidth="1"/>
    <col min="7" max="7" width="12.5703125" customWidth="1"/>
    <col min="8" max="8" width="17.7109375" customWidth="1"/>
  </cols>
  <sheetData>
    <row r="1" spans="1:35" ht="24" customHeight="1" x14ac:dyDescent="0.2">
      <c r="A1" s="97" t="s">
        <v>15</v>
      </c>
      <c r="B1" s="98"/>
      <c r="C1" s="98"/>
      <c r="D1" s="98"/>
      <c r="E1" s="98"/>
      <c r="F1" s="98"/>
      <c r="G1" s="98"/>
      <c r="H1" s="99"/>
    </row>
    <row r="2" spans="1:35" ht="20.25" customHeight="1" x14ac:dyDescent="0.3">
      <c r="A2" s="102"/>
      <c r="B2" s="103"/>
      <c r="C2" s="103"/>
      <c r="D2" s="103"/>
      <c r="E2" s="103"/>
      <c r="F2" s="103"/>
      <c r="G2" s="103"/>
      <c r="H2" s="104"/>
    </row>
    <row r="3" spans="1:35" ht="20.25" customHeight="1" x14ac:dyDescent="0.3">
      <c r="A3" s="100" t="s">
        <v>6</v>
      </c>
      <c r="B3" s="101"/>
      <c r="C3" s="8" t="s">
        <v>75</v>
      </c>
      <c r="D3" s="9"/>
      <c r="E3" s="9"/>
      <c r="F3" s="9"/>
      <c r="G3" s="9"/>
      <c r="H3" s="3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5" s="2" customFormat="1" ht="18.75" customHeight="1" x14ac:dyDescent="0.25">
      <c r="A4" s="100" t="s">
        <v>7</v>
      </c>
      <c r="B4" s="101"/>
      <c r="C4" s="87" t="s">
        <v>76</v>
      </c>
      <c r="D4" s="87"/>
      <c r="E4" s="87"/>
      <c r="F4" s="87"/>
      <c r="G4" s="87"/>
      <c r="H4" s="8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5" s="2" customFormat="1" ht="15.95" customHeight="1" x14ac:dyDescent="0.25">
      <c r="A5" s="100" t="s">
        <v>16</v>
      </c>
      <c r="B5" s="101"/>
      <c r="C5" s="87" t="s">
        <v>32</v>
      </c>
      <c r="D5" s="87"/>
      <c r="E5" s="87"/>
      <c r="F5" s="87"/>
      <c r="G5" s="87"/>
      <c r="H5" s="8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5" s="2" customFormat="1" ht="15.95" customHeight="1" x14ac:dyDescent="0.25">
      <c r="A6" s="100" t="s">
        <v>17</v>
      </c>
      <c r="B6" s="101"/>
      <c r="C6" s="87" t="s">
        <v>13</v>
      </c>
      <c r="D6" s="87"/>
      <c r="E6" s="87"/>
      <c r="F6" s="87"/>
      <c r="G6" s="87"/>
      <c r="H6" s="8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5" s="2" customFormat="1" ht="15.95" customHeight="1" x14ac:dyDescent="0.25">
      <c r="A7" s="113"/>
      <c r="B7" s="85"/>
      <c r="C7" s="85"/>
      <c r="D7" s="85"/>
      <c r="E7" s="85"/>
      <c r="F7" s="85"/>
      <c r="G7" s="85"/>
      <c r="H7" s="8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5" ht="15.75" customHeight="1" x14ac:dyDescent="0.3">
      <c r="A8" s="83"/>
      <c r="B8" s="84"/>
      <c r="C8" s="31"/>
      <c r="D8" s="89" t="s">
        <v>8</v>
      </c>
      <c r="E8" s="90"/>
      <c r="F8" s="90"/>
      <c r="G8" s="90"/>
      <c r="H8" s="9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5" ht="17.25" customHeight="1" x14ac:dyDescent="0.3">
      <c r="A9" s="83"/>
      <c r="B9" s="84"/>
      <c r="C9" s="10"/>
      <c r="D9" s="90"/>
      <c r="E9" s="90"/>
      <c r="F9" s="90"/>
      <c r="G9" s="90"/>
      <c r="H9" s="9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5" ht="0.75" customHeight="1" x14ac:dyDescent="0.4">
      <c r="A10" s="32"/>
      <c r="B10" s="10"/>
      <c r="C10" s="10"/>
      <c r="D10" s="11"/>
      <c r="E10" s="11"/>
      <c r="F10" s="11"/>
      <c r="G10" s="11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5" ht="16.5" customHeight="1" x14ac:dyDescent="0.3">
      <c r="A11" s="83"/>
      <c r="B11" s="84"/>
      <c r="C11" s="69"/>
      <c r="D11" s="84"/>
      <c r="E11" s="84"/>
      <c r="F11" s="84"/>
      <c r="G11" s="84"/>
      <c r="H11" s="9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5" ht="21" customHeight="1" x14ac:dyDescent="0.3">
      <c r="A12" s="83"/>
      <c r="B12" s="84"/>
      <c r="C12" s="10"/>
      <c r="D12" s="85" t="s">
        <v>77</v>
      </c>
      <c r="E12" s="85"/>
      <c r="F12" s="85"/>
      <c r="G12" s="85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5" s="4" customFormat="1" ht="15.75" x14ac:dyDescent="0.25">
      <c r="A13" s="105"/>
      <c r="B13" s="107" t="s">
        <v>10</v>
      </c>
      <c r="C13" s="107" t="s">
        <v>81</v>
      </c>
      <c r="D13" s="109" t="s">
        <v>4</v>
      </c>
      <c r="E13" s="109"/>
      <c r="F13" s="110" t="s">
        <v>2</v>
      </c>
      <c r="G13" s="111"/>
      <c r="H13" s="11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7"/>
      <c r="AF13" s="6"/>
      <c r="AG13" s="6"/>
      <c r="AH13" s="6"/>
      <c r="AI13" s="6"/>
    </row>
    <row r="14" spans="1:35" s="4" customFormat="1" ht="30.75" customHeight="1" x14ac:dyDescent="0.25">
      <c r="A14" s="106"/>
      <c r="B14" s="108"/>
      <c r="C14" s="108"/>
      <c r="D14" s="12" t="s">
        <v>0</v>
      </c>
      <c r="E14" s="12" t="s">
        <v>1</v>
      </c>
      <c r="F14" s="13" t="s">
        <v>11</v>
      </c>
      <c r="G14" s="13" t="s">
        <v>12</v>
      </c>
      <c r="H14" s="34" t="s">
        <v>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7"/>
      <c r="AF14" s="6"/>
      <c r="AG14" s="6"/>
      <c r="AH14" s="6"/>
      <c r="AI14" s="6"/>
    </row>
    <row r="15" spans="1:35" s="3" customFormat="1" ht="15.75" x14ac:dyDescent="0.25">
      <c r="A15" s="35"/>
      <c r="B15" s="28" t="s">
        <v>5</v>
      </c>
      <c r="C15" s="14" t="s">
        <v>42</v>
      </c>
      <c r="D15" s="14"/>
      <c r="E15" s="14"/>
      <c r="F15" s="14"/>
      <c r="G15" s="14"/>
      <c r="H15" s="3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s="3" customFormat="1" ht="31.5" x14ac:dyDescent="0.2">
      <c r="A16" s="70">
        <v>93358</v>
      </c>
      <c r="B16" s="15" t="s">
        <v>14</v>
      </c>
      <c r="C16" s="24" t="s">
        <v>54</v>
      </c>
      <c r="D16" s="72" t="s">
        <v>46</v>
      </c>
      <c r="E16" s="74">
        <v>3.3</v>
      </c>
      <c r="F16" s="29">
        <v>62.93</v>
      </c>
      <c r="G16" s="16">
        <f>F16*1.25</f>
        <v>78.662499999999994</v>
      </c>
      <c r="H16" s="73">
        <f>SUM(E16*G16)</f>
        <v>259.58624999999995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s="3" customFormat="1" ht="23.25" customHeight="1" x14ac:dyDescent="0.2">
      <c r="A17" s="70">
        <v>96995</v>
      </c>
      <c r="B17" s="15" t="s">
        <v>31</v>
      </c>
      <c r="C17" s="24" t="s">
        <v>55</v>
      </c>
      <c r="D17" s="72" t="s">
        <v>46</v>
      </c>
      <c r="E17" s="74">
        <v>1.9</v>
      </c>
      <c r="F17" s="29">
        <v>35.659999999999997</v>
      </c>
      <c r="G17" s="16">
        <f t="shared" ref="G17:G23" si="0">F17*1.25</f>
        <v>44.574999999999996</v>
      </c>
      <c r="H17" s="73">
        <f t="shared" ref="H17:H23" si="1">SUM(E17*G17)</f>
        <v>84.692499999999981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s="3" customFormat="1" ht="47.25" customHeight="1" x14ac:dyDescent="0.2">
      <c r="A18" s="70">
        <v>97094</v>
      </c>
      <c r="B18" s="15" t="s">
        <v>65</v>
      </c>
      <c r="C18" s="24" t="s">
        <v>59</v>
      </c>
      <c r="D18" s="72" t="s">
        <v>46</v>
      </c>
      <c r="E18" s="74">
        <v>1.6</v>
      </c>
      <c r="F18" s="29">
        <v>582.95000000000005</v>
      </c>
      <c r="G18" s="16">
        <f t="shared" si="0"/>
        <v>728.6875</v>
      </c>
      <c r="H18" s="73">
        <f t="shared" si="1"/>
        <v>1165.9000000000001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s="3" customFormat="1" ht="36" customHeight="1" x14ac:dyDescent="0.2">
      <c r="A19" s="70">
        <v>94966</v>
      </c>
      <c r="B19" s="15" t="s">
        <v>66</v>
      </c>
      <c r="C19" s="24" t="s">
        <v>64</v>
      </c>
      <c r="D19" s="72" t="s">
        <v>46</v>
      </c>
      <c r="E19" s="74">
        <v>3.59</v>
      </c>
      <c r="F19" s="62">
        <v>380.5</v>
      </c>
      <c r="G19" s="16">
        <f t="shared" si="0"/>
        <v>475.625</v>
      </c>
      <c r="H19" s="73">
        <f t="shared" si="1"/>
        <v>1707.4937499999999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s="3" customFormat="1" ht="45" customHeight="1" x14ac:dyDescent="0.2">
      <c r="A20" s="70">
        <v>92777</v>
      </c>
      <c r="B20" s="15" t="s">
        <v>36</v>
      </c>
      <c r="C20" s="24" t="s">
        <v>62</v>
      </c>
      <c r="D20" s="72" t="s">
        <v>48</v>
      </c>
      <c r="E20" s="74">
        <v>71.099999999999994</v>
      </c>
      <c r="F20" s="62">
        <v>16.38</v>
      </c>
      <c r="G20" s="16">
        <f t="shared" si="0"/>
        <v>20.474999999999998</v>
      </c>
      <c r="H20" s="73">
        <f>SUM(E20*G20)</f>
        <v>1455.7724999999998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s="3" customFormat="1" ht="45.75" customHeight="1" x14ac:dyDescent="0.2">
      <c r="A21" s="70">
        <v>92767</v>
      </c>
      <c r="B21" s="15" t="s">
        <v>43</v>
      </c>
      <c r="C21" s="24" t="s">
        <v>61</v>
      </c>
      <c r="D21" s="72" t="s">
        <v>48</v>
      </c>
      <c r="E21" s="74">
        <v>41.16</v>
      </c>
      <c r="F21" s="62">
        <v>15.94</v>
      </c>
      <c r="G21" s="16">
        <f t="shared" si="0"/>
        <v>19.925000000000001</v>
      </c>
      <c r="H21" s="73">
        <f t="shared" si="1"/>
        <v>820.11299999999994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s="3" customFormat="1" ht="46.5" customHeight="1" x14ac:dyDescent="0.2">
      <c r="A22" s="70">
        <v>96536</v>
      </c>
      <c r="B22" s="15" t="s">
        <v>44</v>
      </c>
      <c r="C22" s="24" t="s">
        <v>63</v>
      </c>
      <c r="D22" s="72" t="s">
        <v>47</v>
      </c>
      <c r="E22" s="74">
        <v>21</v>
      </c>
      <c r="F22" s="29">
        <v>48.28</v>
      </c>
      <c r="G22" s="16">
        <f t="shared" si="0"/>
        <v>60.35</v>
      </c>
      <c r="H22" s="73">
        <f t="shared" si="1"/>
        <v>1267.3500000000001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s="3" customFormat="1" ht="34.5" customHeight="1" x14ac:dyDescent="0.2">
      <c r="A23" s="70">
        <v>92268</v>
      </c>
      <c r="B23" s="15" t="s">
        <v>45</v>
      </c>
      <c r="C23" s="24" t="s">
        <v>60</v>
      </c>
      <c r="D23" s="72" t="s">
        <v>47</v>
      </c>
      <c r="E23" s="78">
        <v>8</v>
      </c>
      <c r="F23" s="29">
        <v>45.96</v>
      </c>
      <c r="G23" s="16">
        <f t="shared" si="0"/>
        <v>57.45</v>
      </c>
      <c r="H23" s="73">
        <f t="shared" si="1"/>
        <v>459.6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s="3" customFormat="1" ht="15.75" x14ac:dyDescent="0.25">
      <c r="A24" s="41"/>
      <c r="B24" s="19"/>
      <c r="C24" s="20" t="s">
        <v>9</v>
      </c>
      <c r="D24" s="21"/>
      <c r="E24" s="16"/>
      <c r="F24" s="22"/>
      <c r="G24" s="23"/>
      <c r="H24" s="42">
        <f>SUM(H16:H23)</f>
        <v>7220.5080000000007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s="5" customFormat="1" ht="15.75" x14ac:dyDescent="0.25">
      <c r="A25" s="39"/>
      <c r="B25" s="18"/>
      <c r="C25" s="18"/>
      <c r="D25" s="18"/>
      <c r="E25" s="75"/>
      <c r="F25" s="18"/>
      <c r="G25" s="18"/>
      <c r="H25" s="4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3" customFormat="1" ht="15.75" x14ac:dyDescent="0.25">
      <c r="A26" s="43"/>
      <c r="B26" s="25" t="s">
        <v>22</v>
      </c>
      <c r="C26" s="14" t="s">
        <v>49</v>
      </c>
      <c r="D26" s="26"/>
      <c r="E26" s="26"/>
      <c r="F26" s="27"/>
      <c r="G26" s="27"/>
      <c r="H26" s="4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3" customFormat="1" ht="63" x14ac:dyDescent="0.2">
      <c r="A27" s="79">
        <v>87483</v>
      </c>
      <c r="B27" s="68" t="s">
        <v>18</v>
      </c>
      <c r="C27" s="59" t="s">
        <v>56</v>
      </c>
      <c r="D27" s="68" t="s">
        <v>47</v>
      </c>
      <c r="E27" s="80">
        <v>59</v>
      </c>
      <c r="F27" s="81">
        <v>59.59</v>
      </c>
      <c r="G27" s="80">
        <f t="shared" ref="G27:G30" si="2">F27*1.25</f>
        <v>74.487500000000011</v>
      </c>
      <c r="H27" s="82">
        <f t="shared" ref="H27:H30" si="3">SUM(E27*G27)</f>
        <v>4394.7625000000007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s="3" customFormat="1" ht="48" customHeight="1" x14ac:dyDescent="0.2">
      <c r="A28" s="38" t="s">
        <v>67</v>
      </c>
      <c r="B28" s="68" t="s">
        <v>19</v>
      </c>
      <c r="C28" s="58" t="s">
        <v>68</v>
      </c>
      <c r="D28" s="15" t="s">
        <v>47</v>
      </c>
      <c r="E28" s="76">
        <v>46.4</v>
      </c>
      <c r="F28" s="29">
        <v>128.11000000000001</v>
      </c>
      <c r="G28" s="16">
        <f t="shared" si="2"/>
        <v>160.13750000000002</v>
      </c>
      <c r="H28" s="37">
        <f t="shared" si="3"/>
        <v>7430.380000000001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s="3" customFormat="1" ht="47.25" x14ac:dyDescent="0.2">
      <c r="A29" s="38">
        <v>87894</v>
      </c>
      <c r="B29" s="15" t="s">
        <v>20</v>
      </c>
      <c r="C29" s="58" t="s">
        <v>57</v>
      </c>
      <c r="D29" s="15" t="s">
        <v>47</v>
      </c>
      <c r="E29" s="16">
        <v>118</v>
      </c>
      <c r="F29" s="29">
        <v>4.8600000000000003</v>
      </c>
      <c r="G29" s="16">
        <f t="shared" si="2"/>
        <v>6.0750000000000002</v>
      </c>
      <c r="H29" s="37">
        <f t="shared" si="3"/>
        <v>716.85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s="3" customFormat="1" ht="63" x14ac:dyDescent="0.2">
      <c r="A30" s="48">
        <v>87548</v>
      </c>
      <c r="B30" s="15" t="s">
        <v>34</v>
      </c>
      <c r="C30" s="17" t="s">
        <v>58</v>
      </c>
      <c r="D30" s="16" t="s">
        <v>47</v>
      </c>
      <c r="E30" s="16">
        <v>118</v>
      </c>
      <c r="F30" s="29">
        <v>18.850000000000001</v>
      </c>
      <c r="G30" s="16">
        <f t="shared" si="2"/>
        <v>23.5625</v>
      </c>
      <c r="H30" s="37">
        <f t="shared" si="3"/>
        <v>2780.375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5.75" x14ac:dyDescent="0.25">
      <c r="A31" s="41"/>
      <c r="B31" s="19"/>
      <c r="C31" s="20"/>
      <c r="D31" s="21"/>
      <c r="E31" s="16"/>
      <c r="F31" s="22"/>
      <c r="G31" s="23"/>
      <c r="H31" s="42">
        <f>SUM(H27:H30)</f>
        <v>15322.367500000002</v>
      </c>
    </row>
    <row r="32" spans="1:35" ht="15.75" x14ac:dyDescent="0.25">
      <c r="A32" s="41"/>
      <c r="B32" s="19"/>
      <c r="C32" s="20"/>
      <c r="D32" s="21"/>
      <c r="E32" s="16"/>
      <c r="F32" s="22"/>
      <c r="G32" s="23"/>
      <c r="H32" s="42"/>
    </row>
    <row r="33" spans="1:8" ht="15.75" customHeight="1" x14ac:dyDescent="0.25">
      <c r="A33" s="43"/>
      <c r="B33" s="25" t="s">
        <v>37</v>
      </c>
      <c r="C33" s="14" t="s">
        <v>50</v>
      </c>
      <c r="D33" s="26"/>
      <c r="E33" s="26"/>
      <c r="F33" s="27"/>
      <c r="G33" s="27"/>
      <c r="H33" s="44"/>
    </row>
    <row r="34" spans="1:8" ht="47.25" x14ac:dyDescent="0.2">
      <c r="A34" s="63">
        <v>95624</v>
      </c>
      <c r="B34" s="60" t="s">
        <v>38</v>
      </c>
      <c r="C34" s="24" t="s">
        <v>69</v>
      </c>
      <c r="D34" s="61" t="s">
        <v>47</v>
      </c>
      <c r="E34" s="16">
        <v>59</v>
      </c>
      <c r="F34" s="50">
        <v>16.940000000000001</v>
      </c>
      <c r="G34" s="16">
        <f>F34*1.25</f>
        <v>21.175000000000001</v>
      </c>
      <c r="H34" s="37">
        <f>SUM(E34*G34)</f>
        <v>1249.325</v>
      </c>
    </row>
    <row r="35" spans="1:8" ht="31.5" x14ac:dyDescent="0.2">
      <c r="A35" s="63">
        <v>88414</v>
      </c>
      <c r="B35" s="60" t="s">
        <v>39</v>
      </c>
      <c r="C35" s="17" t="s">
        <v>70</v>
      </c>
      <c r="D35" s="61" t="s">
        <v>47</v>
      </c>
      <c r="E35" s="16">
        <v>59</v>
      </c>
      <c r="F35" s="62">
        <v>3.16</v>
      </c>
      <c r="G35" s="16">
        <f>F35*1.25</f>
        <v>3.95</v>
      </c>
      <c r="H35" s="37">
        <f>SUM(E35*G35)</f>
        <v>233.05</v>
      </c>
    </row>
    <row r="36" spans="1:8" ht="37.5" customHeight="1" x14ac:dyDescent="0.2">
      <c r="A36" s="63">
        <v>88497</v>
      </c>
      <c r="B36" s="60" t="s">
        <v>40</v>
      </c>
      <c r="C36" s="17" t="s">
        <v>71</v>
      </c>
      <c r="D36" s="61" t="s">
        <v>47</v>
      </c>
      <c r="E36" s="16">
        <v>59</v>
      </c>
      <c r="F36" s="67">
        <v>11.25</v>
      </c>
      <c r="G36" s="16">
        <f>F36*1.25</f>
        <v>14.0625</v>
      </c>
      <c r="H36" s="37">
        <f>SUM(E36*G36)</f>
        <v>829.6875</v>
      </c>
    </row>
    <row r="37" spans="1:8" ht="15.75" x14ac:dyDescent="0.25">
      <c r="A37" s="41"/>
      <c r="B37" s="19"/>
      <c r="C37" s="20" t="s">
        <v>9</v>
      </c>
      <c r="D37" s="21"/>
      <c r="E37" s="16"/>
      <c r="F37" s="22"/>
      <c r="G37" s="23"/>
      <c r="H37" s="42">
        <f>SUM(H34:H36)</f>
        <v>2312.0625</v>
      </c>
    </row>
    <row r="38" spans="1:8" ht="15.75" x14ac:dyDescent="0.25">
      <c r="A38" s="39"/>
      <c r="B38" s="18"/>
      <c r="C38" s="18"/>
      <c r="D38" s="18"/>
      <c r="E38" s="75"/>
      <c r="F38" s="18"/>
      <c r="G38" s="18"/>
      <c r="H38" s="40"/>
    </row>
    <row r="39" spans="1:8" ht="15.75" x14ac:dyDescent="0.25">
      <c r="A39" s="43"/>
      <c r="B39" s="25" t="s">
        <v>51</v>
      </c>
      <c r="C39" s="14" t="s">
        <v>53</v>
      </c>
      <c r="D39" s="26"/>
      <c r="E39" s="26"/>
      <c r="F39" s="27"/>
      <c r="G39" s="27"/>
      <c r="H39" s="44"/>
    </row>
    <row r="40" spans="1:8" ht="31.5" x14ac:dyDescent="0.2">
      <c r="A40" s="63">
        <v>98524</v>
      </c>
      <c r="B40" s="60" t="s">
        <v>74</v>
      </c>
      <c r="C40" s="24" t="s">
        <v>73</v>
      </c>
      <c r="D40" s="61" t="s">
        <v>47</v>
      </c>
      <c r="E40" s="77">
        <v>118</v>
      </c>
      <c r="F40" s="50">
        <v>2.16</v>
      </c>
      <c r="G40" s="16">
        <f>F40*1.25</f>
        <v>2.7</v>
      </c>
      <c r="H40" s="37">
        <f>SUM(E40*G40)</f>
        <v>318.60000000000002</v>
      </c>
    </row>
    <row r="41" spans="1:8" ht="15.75" x14ac:dyDescent="0.25">
      <c r="A41" s="41"/>
      <c r="B41" s="19"/>
      <c r="C41" s="20" t="s">
        <v>9</v>
      </c>
      <c r="D41" s="21"/>
      <c r="E41" s="16"/>
      <c r="F41" s="22"/>
      <c r="G41" s="23"/>
      <c r="H41" s="42">
        <f>SUM(H40:H40)</f>
        <v>318.60000000000002</v>
      </c>
    </row>
    <row r="42" spans="1:8" ht="15.75" x14ac:dyDescent="0.25">
      <c r="A42" s="39"/>
      <c r="B42" s="18"/>
      <c r="C42" s="18"/>
      <c r="D42" s="18"/>
      <c r="E42" s="18"/>
      <c r="F42" s="18"/>
      <c r="G42" s="18"/>
      <c r="H42" s="40"/>
    </row>
    <row r="43" spans="1:8" ht="16.5" thickBot="1" x14ac:dyDescent="0.3">
      <c r="A43" s="93" t="s">
        <v>21</v>
      </c>
      <c r="B43" s="94"/>
      <c r="C43" s="94"/>
      <c r="D43" s="94"/>
      <c r="E43" s="94"/>
      <c r="F43" s="94"/>
      <c r="G43" s="95"/>
      <c r="H43" s="71">
        <f>SUM(H31,H24,H37,H41)</f>
        <v>25173.538</v>
      </c>
    </row>
    <row r="44" spans="1:8" x14ac:dyDescent="0.2">
      <c r="A44" s="96" t="s">
        <v>72</v>
      </c>
      <c r="B44" s="96"/>
      <c r="C44" s="96"/>
      <c r="D44" s="96"/>
      <c r="E44" s="96"/>
      <c r="F44" s="96"/>
      <c r="G44" s="96"/>
      <c r="H44" s="96"/>
    </row>
    <row r="45" spans="1:8" ht="6" customHeight="1" x14ac:dyDescent="0.2">
      <c r="A45" s="96"/>
      <c r="B45" s="96"/>
      <c r="C45" s="96"/>
      <c r="D45" s="96"/>
      <c r="E45" s="96"/>
      <c r="F45" s="96"/>
      <c r="G45" s="96"/>
      <c r="H45" s="96"/>
    </row>
    <row r="46" spans="1:8" hidden="1" x14ac:dyDescent="0.2">
      <c r="A46" s="96"/>
      <c r="B46" s="96"/>
      <c r="C46" s="96"/>
      <c r="D46" s="96"/>
      <c r="E46" s="96"/>
      <c r="F46" s="96"/>
      <c r="G46" s="96"/>
      <c r="H46" s="96"/>
    </row>
  </sheetData>
  <mergeCells count="25">
    <mergeCell ref="A43:G43"/>
    <mergeCell ref="A44:H46"/>
    <mergeCell ref="A1:H1"/>
    <mergeCell ref="A3:B3"/>
    <mergeCell ref="A4:B4"/>
    <mergeCell ref="A5:B5"/>
    <mergeCell ref="A6:B6"/>
    <mergeCell ref="A2:H2"/>
    <mergeCell ref="A13:A14"/>
    <mergeCell ref="B13:B14"/>
    <mergeCell ref="C13:C14"/>
    <mergeCell ref="D13:E13"/>
    <mergeCell ref="F13:H13"/>
    <mergeCell ref="A7:B7"/>
    <mergeCell ref="A12:B12"/>
    <mergeCell ref="A11:B11"/>
    <mergeCell ref="A9:B9"/>
    <mergeCell ref="A8:B8"/>
    <mergeCell ref="D12:H12"/>
    <mergeCell ref="C4:H4"/>
    <mergeCell ref="C5:H5"/>
    <mergeCell ref="C6:H6"/>
    <mergeCell ref="C7:H7"/>
    <mergeCell ref="D8:H9"/>
    <mergeCell ref="D11:H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66675</xdr:colOff>
                <xdr:row>1</xdr:row>
                <xdr:rowOff>47625</xdr:rowOff>
              </from>
              <to>
                <xdr:col>0</xdr:col>
                <xdr:colOff>819150</xdr:colOff>
                <xdr:row>4</xdr:row>
                <xdr:rowOff>104775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F27" sqref="F27"/>
    </sheetView>
  </sheetViews>
  <sheetFormatPr defaultRowHeight="12.75" x14ac:dyDescent="0.2"/>
  <cols>
    <col min="2" max="2" width="64.42578125" customWidth="1"/>
    <col min="3" max="3" width="15.42578125" customWidth="1"/>
    <col min="4" max="6" width="20" customWidth="1"/>
    <col min="7" max="7" width="9.140625" customWidth="1"/>
    <col min="8" max="8" width="15.28515625" customWidth="1"/>
  </cols>
  <sheetData>
    <row r="1" spans="1:8" ht="20.25" x14ac:dyDescent="0.2">
      <c r="A1" s="114" t="s">
        <v>35</v>
      </c>
      <c r="B1" s="115"/>
      <c r="C1" s="115"/>
      <c r="D1" s="115"/>
      <c r="E1" s="115"/>
      <c r="F1" s="115"/>
      <c r="G1" s="115"/>
      <c r="H1" s="116"/>
    </row>
    <row r="2" spans="1:8" x14ac:dyDescent="0.2">
      <c r="A2" s="102"/>
      <c r="B2" s="117"/>
      <c r="C2" s="117"/>
      <c r="D2" s="117"/>
      <c r="E2" s="117"/>
      <c r="F2" s="117"/>
      <c r="G2" s="117"/>
      <c r="H2" s="104"/>
    </row>
    <row r="3" spans="1:8" x14ac:dyDescent="0.2">
      <c r="A3" s="102"/>
      <c r="B3" s="117"/>
      <c r="C3" s="117"/>
      <c r="D3" s="117"/>
      <c r="E3" s="117"/>
      <c r="F3" s="117"/>
      <c r="G3" s="117"/>
      <c r="H3" s="104"/>
    </row>
    <row r="4" spans="1:8" ht="20.25" x14ac:dyDescent="0.3">
      <c r="A4" s="57" t="s">
        <v>6</v>
      </c>
      <c r="B4" s="118" t="s">
        <v>78</v>
      </c>
      <c r="C4" s="118"/>
      <c r="D4" s="118"/>
      <c r="E4" s="118"/>
      <c r="F4" s="118"/>
      <c r="G4" s="118"/>
      <c r="H4" s="119"/>
    </row>
    <row r="5" spans="1:8" ht="15.75" x14ac:dyDescent="0.25">
      <c r="A5" s="57" t="s">
        <v>7</v>
      </c>
      <c r="B5" s="87" t="s">
        <v>76</v>
      </c>
      <c r="C5" s="87"/>
      <c r="D5" s="87"/>
      <c r="E5" s="87"/>
      <c r="F5" s="87"/>
      <c r="G5" s="87"/>
      <c r="H5" s="88"/>
    </row>
    <row r="6" spans="1:8" ht="15.75" x14ac:dyDescent="0.25">
      <c r="A6" s="57" t="s">
        <v>23</v>
      </c>
      <c r="B6" s="87" t="s">
        <v>33</v>
      </c>
      <c r="C6" s="87"/>
      <c r="D6" s="87"/>
      <c r="E6" s="87"/>
      <c r="F6" s="87"/>
      <c r="G6" s="87"/>
      <c r="H6" s="88"/>
    </row>
    <row r="7" spans="1:8" ht="15.75" x14ac:dyDescent="0.25">
      <c r="A7" s="57" t="s">
        <v>24</v>
      </c>
      <c r="B7" s="87" t="s">
        <v>13</v>
      </c>
      <c r="C7" s="87"/>
      <c r="D7" s="87"/>
      <c r="E7" s="87"/>
      <c r="F7" s="87"/>
      <c r="G7" s="87"/>
      <c r="H7" s="88"/>
    </row>
    <row r="8" spans="1:8" x14ac:dyDescent="0.2">
      <c r="A8" s="100" t="s">
        <v>80</v>
      </c>
      <c r="B8" s="101"/>
      <c r="C8" s="101"/>
      <c r="D8" s="101"/>
      <c r="E8" s="101"/>
      <c r="F8" s="101"/>
      <c r="G8" s="101"/>
      <c r="H8" s="128"/>
    </row>
    <row r="9" spans="1:8" x14ac:dyDescent="0.2">
      <c r="A9" s="100"/>
      <c r="B9" s="101"/>
      <c r="C9" s="101"/>
      <c r="D9" s="101"/>
      <c r="E9" s="101"/>
      <c r="F9" s="101"/>
      <c r="G9" s="101"/>
      <c r="H9" s="128"/>
    </row>
    <row r="10" spans="1:8" ht="15.75" x14ac:dyDescent="0.25">
      <c r="A10" s="129" t="s">
        <v>10</v>
      </c>
      <c r="B10" s="131" t="s">
        <v>25</v>
      </c>
      <c r="C10" s="45" t="s">
        <v>26</v>
      </c>
      <c r="D10" s="45" t="s">
        <v>27</v>
      </c>
      <c r="E10" s="131" t="s">
        <v>28</v>
      </c>
      <c r="F10" s="131" t="s">
        <v>41</v>
      </c>
      <c r="G10" s="133" t="s">
        <v>21</v>
      </c>
      <c r="H10" s="134"/>
    </row>
    <row r="11" spans="1:8" ht="15.75" x14ac:dyDescent="0.25">
      <c r="A11" s="130"/>
      <c r="B11" s="132"/>
      <c r="C11" s="45" t="s">
        <v>29</v>
      </c>
      <c r="D11" s="46" t="s">
        <v>30</v>
      </c>
      <c r="E11" s="132"/>
      <c r="F11" s="132"/>
      <c r="G11" s="45" t="s">
        <v>29</v>
      </c>
      <c r="H11" s="47" t="s">
        <v>30</v>
      </c>
    </row>
    <row r="12" spans="1:8" ht="15.75" x14ac:dyDescent="0.25">
      <c r="A12" s="48" t="s">
        <v>5</v>
      </c>
      <c r="B12" s="64" t="s">
        <v>42</v>
      </c>
      <c r="C12" s="49">
        <f>SUM(D12/D17)*100</f>
        <v>28.682934541586125</v>
      </c>
      <c r="D12" s="42">
        <v>7220.51</v>
      </c>
      <c r="E12" s="49">
        <f>SUM(D12*50%)</f>
        <v>3610.2550000000001</v>
      </c>
      <c r="F12" s="49">
        <f>SUM(D12*50%)</f>
        <v>3610.2550000000001</v>
      </c>
      <c r="G12" s="50">
        <v>100</v>
      </c>
      <c r="H12" s="65">
        <f>SUM(F12,E12)</f>
        <v>7220.51</v>
      </c>
    </row>
    <row r="13" spans="1:8" ht="15.75" x14ac:dyDescent="0.25">
      <c r="A13" s="48" t="s">
        <v>22</v>
      </c>
      <c r="B13" s="64" t="s">
        <v>49</v>
      </c>
      <c r="C13" s="49">
        <f>SUM(D13/D17)*100</f>
        <v>60.866965869718761</v>
      </c>
      <c r="D13" s="42">
        <v>15322.37</v>
      </c>
      <c r="E13" s="49">
        <f>SUM(D13*50%)</f>
        <v>7661.1850000000004</v>
      </c>
      <c r="F13" s="49">
        <f>SUM(D13*50%)</f>
        <v>7661.1850000000004</v>
      </c>
      <c r="G13" s="50">
        <v>100</v>
      </c>
      <c r="H13" s="65">
        <f>SUM(F13,E13)</f>
        <v>15322.37</v>
      </c>
    </row>
    <row r="14" spans="1:8" ht="15.75" x14ac:dyDescent="0.25">
      <c r="A14" s="48" t="s">
        <v>37</v>
      </c>
      <c r="B14" s="64" t="s">
        <v>50</v>
      </c>
      <c r="C14" s="49">
        <f>SUM(D14/D17)*100</f>
        <v>9.1844849790692926</v>
      </c>
      <c r="D14" s="42">
        <v>2312.06</v>
      </c>
      <c r="E14" s="49">
        <f>SUM(D14*50%)</f>
        <v>1156.03</v>
      </c>
      <c r="F14" s="49">
        <f>SUM(D14*50%)</f>
        <v>1156.03</v>
      </c>
      <c r="G14" s="50">
        <v>100</v>
      </c>
      <c r="H14" s="65">
        <f>SUM(F14,E14)</f>
        <v>2312.06</v>
      </c>
    </row>
    <row r="15" spans="1:8" ht="15.75" x14ac:dyDescent="0.25">
      <c r="A15" s="48" t="s">
        <v>51</v>
      </c>
      <c r="B15" s="64" t="s">
        <v>52</v>
      </c>
      <c r="C15" s="49">
        <f>SUM(D15/D17)*100</f>
        <v>1.2656146096258214</v>
      </c>
      <c r="D15" s="42">
        <v>318.60000000000002</v>
      </c>
      <c r="E15" s="49">
        <f>SUM(D15*50%)</f>
        <v>159.30000000000001</v>
      </c>
      <c r="F15" s="49">
        <f>SUM(D15*50%)</f>
        <v>159.30000000000001</v>
      </c>
      <c r="G15" s="50">
        <v>100</v>
      </c>
      <c r="H15" s="65">
        <f>SUM(F15,E15)</f>
        <v>318.60000000000002</v>
      </c>
    </row>
    <row r="16" spans="1:8" ht="15.75" x14ac:dyDescent="0.25">
      <c r="A16" s="39"/>
      <c r="B16" s="18"/>
      <c r="C16" s="18"/>
      <c r="D16" s="18"/>
      <c r="E16" s="18"/>
      <c r="F16" s="18"/>
      <c r="G16" s="50"/>
      <c r="H16" s="40"/>
    </row>
    <row r="17" spans="1:8" ht="15.75" x14ac:dyDescent="0.25">
      <c r="A17" s="51"/>
      <c r="B17" s="52" t="s">
        <v>27</v>
      </c>
      <c r="C17" s="53"/>
      <c r="D17" s="56">
        <f>SUM(D12:D15)</f>
        <v>25173.54</v>
      </c>
      <c r="E17" s="54">
        <f>SUM(E12:E15)</f>
        <v>12586.77</v>
      </c>
      <c r="F17" s="54">
        <f>SUM(F12:F15)</f>
        <v>12586.77</v>
      </c>
      <c r="G17" s="55">
        <v>100</v>
      </c>
      <c r="H17" s="66">
        <f>SUM(H12:H15)</f>
        <v>25173.54</v>
      </c>
    </row>
    <row r="18" spans="1:8" x14ac:dyDescent="0.2">
      <c r="A18" s="120"/>
      <c r="B18" s="121"/>
      <c r="C18" s="121"/>
      <c r="D18" s="121"/>
      <c r="E18" s="121"/>
      <c r="F18" s="121"/>
      <c r="G18" s="121"/>
      <c r="H18" s="122"/>
    </row>
    <row r="19" spans="1:8" ht="12.75" customHeight="1" x14ac:dyDescent="0.2">
      <c r="A19" s="123" t="s">
        <v>79</v>
      </c>
      <c r="B19" s="96"/>
      <c r="C19" s="96"/>
      <c r="D19" s="96"/>
      <c r="E19" s="96"/>
      <c r="F19" s="96"/>
      <c r="G19" s="96"/>
      <c r="H19" s="124"/>
    </row>
    <row r="20" spans="1:8" ht="13.5" customHeight="1" thickBot="1" x14ac:dyDescent="0.25">
      <c r="A20" s="125"/>
      <c r="B20" s="126"/>
      <c r="C20" s="126"/>
      <c r="D20" s="126"/>
      <c r="E20" s="126"/>
      <c r="F20" s="126"/>
      <c r="G20" s="126"/>
      <c r="H20" s="127"/>
    </row>
  </sheetData>
  <mergeCells count="14">
    <mergeCell ref="A18:H18"/>
    <mergeCell ref="A19:H20"/>
    <mergeCell ref="A8:H9"/>
    <mergeCell ref="A10:A11"/>
    <mergeCell ref="B10:B11"/>
    <mergeCell ref="E10:E11"/>
    <mergeCell ref="F10:F11"/>
    <mergeCell ref="G10:H10"/>
    <mergeCell ref="B7:H7"/>
    <mergeCell ref="A1:H1"/>
    <mergeCell ref="A2:H3"/>
    <mergeCell ref="B4:H4"/>
    <mergeCell ref="B5:H5"/>
    <mergeCell ref="B6:H6"/>
  </mergeCells>
  <pageMargins left="0.25" right="0.25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PLANILHA DE ORÇAMENTO</vt:lpstr>
      <vt:lpstr>CRONOGRAMA (2)</vt:lpstr>
      <vt:lpstr>'CRONOGRAMA (2)'!Area_de_impressao</vt:lpstr>
      <vt:lpstr>'PLANILHA DE ORÇAMENTO'!Area_de_impressao</vt:lpstr>
    </vt:vector>
  </TitlesOfParts>
  <Company>PREFEITURA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Edirlei</cp:lastModifiedBy>
  <cp:lastPrinted>2021-03-23T11:37:18Z</cp:lastPrinted>
  <dcterms:created xsi:type="dcterms:W3CDTF">2007-06-19T12:55:24Z</dcterms:created>
  <dcterms:modified xsi:type="dcterms:W3CDTF">2021-05-13T12:18:31Z</dcterms:modified>
</cp:coreProperties>
</file>